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105"/>
  <workbookPr showInkAnnotation="0" autoCompressPictures="0"/>
  <bookViews>
    <workbookView minimized="1" xWindow="160" yWindow="0" windowWidth="17220" windowHeight="16820" tabRatio="500" activeTab="1"/>
  </bookViews>
  <sheets>
    <sheet name="DIC" sheetId="1" r:id="rId1"/>
    <sheet name="T and sal" sheetId="2" r:id="rId2"/>
    <sheet name="pH" sheetId="3" r:id="rId3"/>
    <sheet name="TA" sheetId="4" r:id="rId4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0" i="1" l="1"/>
  <c r="E56" i="1"/>
  <c r="E20" i="1"/>
  <c r="J4" i="1"/>
  <c r="G52" i="1"/>
  <c r="G53" i="1"/>
  <c r="G54" i="1"/>
  <c r="G55" i="1"/>
  <c r="H52" i="1"/>
  <c r="G47" i="1"/>
  <c r="G48" i="1"/>
  <c r="H46" i="1"/>
  <c r="E44" i="1"/>
  <c r="G40" i="1"/>
  <c r="G41" i="1"/>
  <c r="G42" i="1"/>
  <c r="H40" i="1"/>
  <c r="G23" i="1"/>
  <c r="G24" i="1"/>
  <c r="H22" i="1"/>
  <c r="G28" i="1"/>
  <c r="G29" i="1"/>
  <c r="G30" i="1"/>
  <c r="H28" i="1"/>
  <c r="G34" i="1"/>
  <c r="G35" i="1"/>
  <c r="G36" i="1"/>
  <c r="H34" i="1"/>
  <c r="E38" i="1"/>
  <c r="E32" i="1"/>
  <c r="E26" i="1"/>
  <c r="E8" i="1"/>
  <c r="F55" i="1"/>
  <c r="F54" i="1"/>
  <c r="F53" i="1"/>
  <c r="F52" i="1"/>
  <c r="F48" i="1"/>
  <c r="F47" i="1"/>
  <c r="G46" i="1"/>
  <c r="F46" i="1"/>
  <c r="F42" i="1"/>
  <c r="F41" i="1"/>
  <c r="F40" i="1"/>
  <c r="F36" i="1"/>
  <c r="F35" i="1"/>
  <c r="F34" i="1"/>
  <c r="F30" i="1"/>
  <c r="F29" i="1"/>
  <c r="F28" i="1"/>
  <c r="F24" i="1"/>
  <c r="F23" i="1"/>
  <c r="G22" i="1"/>
  <c r="F22" i="1"/>
  <c r="F18" i="1"/>
  <c r="F17" i="1"/>
  <c r="H16" i="1"/>
  <c r="F16" i="1"/>
  <c r="E14" i="1"/>
  <c r="F13" i="1"/>
  <c r="F12" i="1"/>
  <c r="F11" i="1"/>
  <c r="H10" i="1"/>
  <c r="F10" i="1"/>
  <c r="F6" i="1"/>
  <c r="F5" i="1"/>
  <c r="F4" i="1"/>
</calcChain>
</file>

<file path=xl/sharedStrings.xml><?xml version="1.0" encoding="utf-8"?>
<sst xmlns="http://schemas.openxmlformats.org/spreadsheetml/2006/main" count="79" uniqueCount="54">
  <si>
    <t>Sample ID</t>
  </si>
  <si>
    <t>Date</t>
  </si>
  <si>
    <t>Time</t>
  </si>
  <si>
    <t>Final Sum</t>
  </si>
  <si>
    <t>Final Sum AVG</t>
  </si>
  <si>
    <t>% deviation AVG SUM</t>
  </si>
  <si>
    <t>DIC</t>
  </si>
  <si>
    <t>AVG DIC</t>
  </si>
  <si>
    <t>flush vol (mL)/flushrepeat/sample vol</t>
  </si>
  <si>
    <t>2/3/0.9</t>
  </si>
  <si>
    <t>CRM111-0692</t>
  </si>
  <si>
    <t>CRM 111-0692 value: 2045.66 µmol/kg</t>
  </si>
  <si>
    <t>scalar</t>
  </si>
  <si>
    <t>junk</t>
  </si>
  <si>
    <t>junk2</t>
  </si>
  <si>
    <t>103A.072811</t>
  </si>
  <si>
    <t>105A.072811</t>
  </si>
  <si>
    <t>105B.072811</t>
  </si>
  <si>
    <t>103B.072811</t>
  </si>
  <si>
    <t>Tank</t>
  </si>
  <si>
    <t>Time (approx)</t>
  </si>
  <si>
    <t>Temp ©</t>
  </si>
  <si>
    <t>Salinity</t>
  </si>
  <si>
    <t>Sample</t>
  </si>
  <si>
    <t>Mass (g)</t>
  </si>
  <si>
    <t>TA (1)</t>
  </si>
  <si>
    <t>TA (2)</t>
  </si>
  <si>
    <t>pH (dye corrected at 25C)</t>
  </si>
  <si>
    <t>pH (at temp)</t>
  </si>
  <si>
    <t>Durafet</t>
  </si>
  <si>
    <t>103A</t>
  </si>
  <si>
    <t>103A-5</t>
  </si>
  <si>
    <t>103A-6</t>
  </si>
  <si>
    <t>103B</t>
  </si>
  <si>
    <t>103B-1</t>
  </si>
  <si>
    <t>103B-2</t>
  </si>
  <si>
    <t>105A</t>
  </si>
  <si>
    <t>105A-4</t>
  </si>
  <si>
    <t>105A-5</t>
  </si>
  <si>
    <t>105B</t>
  </si>
  <si>
    <t>105B-2</t>
  </si>
  <si>
    <t>105B-3</t>
  </si>
  <si>
    <t>105A-4.080111</t>
  </si>
  <si>
    <t>105A-5.080111</t>
  </si>
  <si>
    <t>105B-2.080111</t>
  </si>
  <si>
    <t>105B-3.080111</t>
  </si>
  <si>
    <t>103B1.072611</t>
  </si>
  <si>
    <t>titration interruped and not enough sample to do another</t>
  </si>
  <si>
    <t>Assumption</t>
  </si>
  <si>
    <t>TA=2060</t>
  </si>
  <si>
    <t>TA=2058</t>
  </si>
  <si>
    <t>105A.080111</t>
  </si>
  <si>
    <t>105A.080111_II</t>
  </si>
  <si>
    <t>These results considered incorrect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</si>
</sst>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i/>
      <sz val="12"/>
      <color theme="1"/>
      <name val="Calibri"/>
      <scheme val="minor"/>
    </font>
    <font>
      <sz val="12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2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/>
    <xf numFmtId="21" fontId="0" fillId="0" borderId="0" xfId="0" applyNumberFormat="1"/>
    <xf numFmtId="0" fontId="1" fillId="0" borderId="0" xfId="0" applyFont="1"/>
    <xf numFmtId="0" fontId="0" fillId="0" borderId="0" xfId="0" applyFont="1"/>
    <xf numFmtId="14" fontId="0" fillId="0" borderId="0" xfId="0" applyNumberFormat="1" applyFont="1"/>
    <xf numFmtId="0" fontId="2" fillId="0" borderId="0" xfId="0" applyFont="1"/>
    <xf numFmtId="0" fontId="0" fillId="2" borderId="0" xfId="0" applyFont="1" applyFill="1"/>
    <xf numFmtId="14" fontId="0" fillId="2" borderId="0" xfId="0" applyNumberFormat="1" applyFont="1" applyFill="1"/>
    <xf numFmtId="21" fontId="0" fillId="2" borderId="0" xfId="0" applyNumberFormat="1" applyFill="1"/>
    <xf numFmtId="0" fontId="0" fillId="2" borderId="0" xfId="0" applyFill="1"/>
    <xf numFmtId="0" fontId="1" fillId="2" borderId="0" xfId="0" applyFont="1" applyFill="1"/>
    <xf numFmtId="20" fontId="0" fillId="0" borderId="0" xfId="0" applyNumberFormat="1"/>
  </cellXfs>
  <cellStyles count="2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opLeftCell="A26" workbookViewId="0">
      <selection activeCell="J53" sqref="J53"/>
    </sheetView>
  </sheetViews>
  <sheetFormatPr baseColWidth="10" defaultRowHeight="15" x14ac:dyDescent="0"/>
  <sheetData>
    <row r="1" spans="1:10">
      <c r="A1" t="s">
        <v>11</v>
      </c>
    </row>
    <row r="3" spans="1:10" ht="60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12</v>
      </c>
    </row>
    <row r="4" spans="1:10">
      <c r="A4" t="s">
        <v>13</v>
      </c>
      <c r="B4" s="2">
        <v>40756</v>
      </c>
      <c r="C4" s="3">
        <v>0.53041666666666665</v>
      </c>
      <c r="D4">
        <v>18802.900000000001</v>
      </c>
      <c r="F4">
        <f>((D4-$E$8)/$E$8)*100</f>
        <v>0.57070420727206983</v>
      </c>
      <c r="I4" t="s">
        <v>9</v>
      </c>
      <c r="J4" s="7">
        <f>G16/E20</f>
        <v>0.10287987473994963</v>
      </c>
    </row>
    <row r="5" spans="1:10">
      <c r="C5" s="3">
        <v>0.53401620370370373</v>
      </c>
      <c r="D5">
        <v>18664</v>
      </c>
      <c r="F5">
        <f t="shared" ref="F5:F6" si="0">((D5-$E$8)/$E$8)*100</f>
        <v>-0.17222751147292351</v>
      </c>
    </row>
    <row r="6" spans="1:10">
      <c r="C6" s="3">
        <v>0.53762731481481485</v>
      </c>
      <c r="D6">
        <v>18621.7</v>
      </c>
      <c r="F6">
        <f t="shared" si="0"/>
        <v>-0.39847669579914635</v>
      </c>
    </row>
    <row r="7" spans="1:10">
      <c r="C7" s="3"/>
    </row>
    <row r="8" spans="1:10">
      <c r="E8">
        <f>AVERAGE(D4:D6)</f>
        <v>18696.2</v>
      </c>
    </row>
    <row r="10" spans="1:10">
      <c r="A10" s="5" t="s">
        <v>14</v>
      </c>
      <c r="B10" s="6">
        <v>40756</v>
      </c>
      <c r="C10" s="3">
        <v>0.54366898148148146</v>
      </c>
      <c r="D10">
        <v>18586.599999999999</v>
      </c>
      <c r="F10">
        <f>((D10-$E$14)/$E$14)*100</f>
        <v>0.14453300215114187</v>
      </c>
      <c r="H10" t="e">
        <f>AVERAGE(G11:G13)</f>
        <v>#DIV/0!</v>
      </c>
      <c r="I10" t="s">
        <v>9</v>
      </c>
    </row>
    <row r="11" spans="1:10">
      <c r="A11" s="4"/>
      <c r="B11" s="4"/>
      <c r="C11" s="3">
        <v>0.54728009259259258</v>
      </c>
      <c r="D11">
        <v>18531.3</v>
      </c>
      <c r="F11">
        <f t="shared" ref="F11:F13" si="1">((D11-$E$14)/$E$14)*100</f>
        <v>-0.15342319613250796</v>
      </c>
    </row>
    <row r="12" spans="1:10">
      <c r="A12" s="4"/>
      <c r="B12" s="4"/>
      <c r="C12" s="3">
        <v>0.5508912037037037</v>
      </c>
      <c r="D12">
        <v>18594.8</v>
      </c>
      <c r="F12">
        <f t="shared" si="1"/>
        <v>0.18871457224022281</v>
      </c>
    </row>
    <row r="13" spans="1:10">
      <c r="A13" s="4"/>
      <c r="B13" s="4"/>
      <c r="C13" s="3">
        <v>0.55449074074074078</v>
      </c>
      <c r="D13">
        <v>18526.400000000001</v>
      </c>
      <c r="F13">
        <f t="shared" si="1"/>
        <v>-0.17982437825889591</v>
      </c>
    </row>
    <row r="14" spans="1:10">
      <c r="A14" s="4"/>
      <c r="B14" s="4"/>
      <c r="E14">
        <f>AVERAGE(D10:D13)</f>
        <v>18559.775000000001</v>
      </c>
    </row>
    <row r="15" spans="1:10">
      <c r="A15" s="4"/>
      <c r="B15" s="4"/>
    </row>
    <row r="16" spans="1:10">
      <c r="A16" s="8" t="s">
        <v>10</v>
      </c>
      <c r="B16" s="9">
        <v>40756</v>
      </c>
      <c r="C16" s="10">
        <v>0.56015046296296289</v>
      </c>
      <c r="D16" s="11">
        <v>19886.2</v>
      </c>
      <c r="E16" s="11"/>
      <c r="F16" s="11">
        <f>((D16-$E$20)/$E$20)*100</f>
        <v>1.1231830000405087E-2</v>
      </c>
      <c r="G16" s="11">
        <v>2045.66</v>
      </c>
      <c r="H16" s="11" t="e">
        <f>AVERAGE(G17:G19)</f>
        <v>#DIV/0!</v>
      </c>
      <c r="I16" s="11" t="s">
        <v>9</v>
      </c>
    </row>
    <row r="17" spans="1:9">
      <c r="A17" s="12"/>
      <c r="B17" s="12"/>
      <c r="C17" s="10">
        <v>0.56376157407407412</v>
      </c>
      <c r="D17" s="11">
        <v>19879</v>
      </c>
      <c r="E17" s="11"/>
      <c r="F17" s="11">
        <f t="shared" ref="F17:F18" si="2">((D17-$E$20)/$E$20)*100</f>
        <v>-2.4978248806811758E-2</v>
      </c>
      <c r="G17" s="11"/>
      <c r="H17" s="11"/>
      <c r="I17" s="11"/>
    </row>
    <row r="18" spans="1:9">
      <c r="A18" s="12"/>
      <c r="B18" s="12"/>
      <c r="C18" s="10">
        <v>0.56737268518518513</v>
      </c>
      <c r="D18" s="11">
        <v>19886.7</v>
      </c>
      <c r="E18" s="11"/>
      <c r="F18" s="11">
        <f t="shared" si="2"/>
        <v>1.3746418806461559E-2</v>
      </c>
      <c r="G18" s="11"/>
      <c r="H18" s="11"/>
      <c r="I18" s="11"/>
    </row>
    <row r="19" spans="1:9">
      <c r="A19" s="12"/>
      <c r="B19" s="12"/>
      <c r="C19" s="10"/>
      <c r="D19" s="11"/>
      <c r="E19" s="11"/>
      <c r="F19" s="11"/>
      <c r="G19" s="11"/>
      <c r="H19" s="11"/>
      <c r="I19" s="11"/>
    </row>
    <row r="20" spans="1:9">
      <c r="A20" s="12"/>
      <c r="B20" s="12"/>
      <c r="C20" s="11"/>
      <c r="D20" s="11"/>
      <c r="E20" s="11">
        <f>AVERAGE(D16:D19)</f>
        <v>19883.966666666664</v>
      </c>
      <c r="F20" s="11"/>
      <c r="G20" s="11"/>
      <c r="H20" s="11"/>
      <c r="I20" s="11"/>
    </row>
    <row r="21" spans="1:9">
      <c r="A21" s="4"/>
      <c r="B21" s="4"/>
    </row>
    <row r="22" spans="1:9">
      <c r="A22" s="5" t="s">
        <v>15</v>
      </c>
      <c r="B22" s="6">
        <v>40756</v>
      </c>
      <c r="C22" s="3">
        <v>0.57347222222222227</v>
      </c>
      <c r="D22">
        <v>18385.2</v>
      </c>
      <c r="F22">
        <f>((D22-$E$26)/$E$26)*100</f>
        <v>3.9540173178702127E-2</v>
      </c>
      <c r="G22">
        <f>D22*$J$4</f>
        <v>1891.467073068922</v>
      </c>
      <c r="H22" s="5">
        <f>AVERAGE(G23:G24)</f>
        <v>1890.3456824342566</v>
      </c>
      <c r="I22" t="s">
        <v>9</v>
      </c>
    </row>
    <row r="23" spans="1:9">
      <c r="A23" s="4"/>
      <c r="B23" s="4"/>
      <c r="C23" s="3">
        <v>0.57708333333333328</v>
      </c>
      <c r="D23">
        <v>18379.400000000001</v>
      </c>
      <c r="F23">
        <f t="shared" ref="F23:F24" si="3">((D23-$E$26)/$E$26)*100</f>
        <v>7.9805854122180133E-3</v>
      </c>
      <c r="G23">
        <f t="shared" ref="G23:G24" si="4">D23*$J$4</f>
        <v>1890.8703697954304</v>
      </c>
    </row>
    <row r="24" spans="1:9">
      <c r="A24" s="4"/>
      <c r="B24" s="4"/>
      <c r="C24" s="3">
        <v>0.58068287037037036</v>
      </c>
      <c r="D24">
        <v>18369.2</v>
      </c>
      <c r="F24">
        <f t="shared" si="3"/>
        <v>-4.7520758590920135E-2</v>
      </c>
      <c r="G24">
        <f t="shared" si="4"/>
        <v>1889.8209950730827</v>
      </c>
    </row>
    <row r="25" spans="1:9">
      <c r="A25" s="4"/>
      <c r="B25" s="4"/>
      <c r="C25" s="3"/>
    </row>
    <row r="26" spans="1:9">
      <c r="A26" s="4"/>
      <c r="B26" s="4"/>
      <c r="E26">
        <f>AVERAGE(D22:D24)</f>
        <v>18377.933333333334</v>
      </c>
    </row>
    <row r="27" spans="1:9">
      <c r="A27" s="4"/>
      <c r="B27" s="4"/>
    </row>
    <row r="28" spans="1:9">
      <c r="A28" s="5" t="s">
        <v>16</v>
      </c>
      <c r="B28" s="6">
        <v>40756</v>
      </c>
      <c r="C28" s="3">
        <v>0.5910185185185185</v>
      </c>
      <c r="D28">
        <v>17278.8</v>
      </c>
      <c r="F28">
        <f>((D28-$E$32)/$E$32)*100</f>
        <v>1.311991603253599E-2</v>
      </c>
      <c r="G28">
        <f>D28*$J$4</f>
        <v>1777.6407796566416</v>
      </c>
      <c r="H28" s="5">
        <f>AVERAGE(G28:G30)</f>
        <v>1777.4075852738977</v>
      </c>
      <c r="I28" t="s">
        <v>9</v>
      </c>
    </row>
    <row r="29" spans="1:9">
      <c r="A29" s="4"/>
      <c r="B29" s="4"/>
      <c r="C29" s="3">
        <v>0.59462962962962962</v>
      </c>
      <c r="D29">
        <v>17282.2</v>
      </c>
      <c r="F29">
        <f t="shared" ref="F29:F30" si="5">((D29-$E$32)/$E$32)*100</f>
        <v>3.2799790081350505E-2</v>
      </c>
      <c r="G29">
        <f t="shared" ref="G29:G30" si="6">D29*$J$4</f>
        <v>1777.9905712307575</v>
      </c>
    </row>
    <row r="30" spans="1:9">
      <c r="A30" s="4"/>
      <c r="B30" s="4"/>
      <c r="C30" s="3">
        <v>0.5982291666666667</v>
      </c>
      <c r="D30">
        <v>17268.599999999999</v>
      </c>
      <c r="F30">
        <f t="shared" si="5"/>
        <v>-4.5919706113886488E-2</v>
      </c>
      <c r="G30">
        <f t="shared" si="6"/>
        <v>1776.5914049342939</v>
      </c>
    </row>
    <row r="31" spans="1:9">
      <c r="A31" s="4"/>
      <c r="B31" s="4"/>
      <c r="C31" s="3"/>
    </row>
    <row r="32" spans="1:9">
      <c r="A32" s="4"/>
      <c r="B32" s="4"/>
      <c r="E32">
        <f>AVERAGE(D28:D30)</f>
        <v>17276.533333333333</v>
      </c>
    </row>
    <row r="33" spans="1:9">
      <c r="A33" s="4"/>
      <c r="B33" s="4"/>
    </row>
    <row r="34" spans="1:9">
      <c r="A34" s="5" t="s">
        <v>17</v>
      </c>
      <c r="B34" s="6">
        <v>40756</v>
      </c>
      <c r="C34" s="3">
        <v>0.61493055555555554</v>
      </c>
      <c r="D34">
        <v>19277.900000000001</v>
      </c>
      <c r="F34">
        <f>((D34-$E$38)/$E$38)*100</f>
        <v>-0.15210162667595778</v>
      </c>
      <c r="G34">
        <f>D34*$J$4</f>
        <v>1983.307937249275</v>
      </c>
      <c r="H34" s="5">
        <f>AVERAGE(G34:G36)</f>
        <v>1986.3291762374713</v>
      </c>
      <c r="I34" t="s">
        <v>9</v>
      </c>
    </row>
    <row r="35" spans="1:9">
      <c r="A35" s="4"/>
      <c r="B35" s="4"/>
      <c r="C35" s="3">
        <v>0.61853009259259262</v>
      </c>
      <c r="D35">
        <v>19329.5</v>
      </c>
      <c r="F35">
        <f t="shared" ref="F35:F36" si="7">((D35-$E$38)/$E$38)*100</f>
        <v>0.11515526105887719</v>
      </c>
      <c r="G35">
        <f t="shared" ref="G35:G36" si="8">D35*$J$4</f>
        <v>1988.6165387858564</v>
      </c>
    </row>
    <row r="36" spans="1:9">
      <c r="A36" s="4"/>
      <c r="B36" s="4"/>
      <c r="C36" s="3">
        <v>0.62214120370370374</v>
      </c>
      <c r="D36">
        <v>19314.400000000001</v>
      </c>
      <c r="F36">
        <f t="shared" si="7"/>
        <v>3.6946365617099422E-2</v>
      </c>
      <c r="G36">
        <f t="shared" si="8"/>
        <v>1987.0630526772832</v>
      </c>
    </row>
    <row r="37" spans="1:9">
      <c r="A37" s="4"/>
      <c r="B37" s="4"/>
      <c r="C37" s="3"/>
    </row>
    <row r="38" spans="1:9">
      <c r="A38" s="4"/>
      <c r="B38" s="4"/>
      <c r="E38">
        <f>AVERAGE(D34:D36)</f>
        <v>19307.266666666666</v>
      </c>
    </row>
    <row r="39" spans="1:9">
      <c r="A39" s="4"/>
      <c r="B39" s="4"/>
    </row>
    <row r="40" spans="1:9">
      <c r="A40" s="5" t="s">
        <v>18</v>
      </c>
      <c r="B40" s="6">
        <v>40756</v>
      </c>
      <c r="C40" s="3">
        <v>0.63697916666666665</v>
      </c>
      <c r="D40">
        <v>18715.3</v>
      </c>
      <c r="F40">
        <f>((D40-$E$44)/$E$44)*100</f>
        <v>-0.26928371597317563</v>
      </c>
      <c r="G40">
        <f>D40*$J$4</f>
        <v>1925.4277197205793</v>
      </c>
      <c r="H40" s="5">
        <f>AVERAGE(G40:G42)</f>
        <v>1930.6265827241048</v>
      </c>
      <c r="I40" t="s">
        <v>9</v>
      </c>
    </row>
    <row r="41" spans="1:9">
      <c r="A41" s="4"/>
      <c r="B41" s="4"/>
      <c r="C41" s="3">
        <v>0.64059027777777777</v>
      </c>
      <c r="D41">
        <v>18789.8</v>
      </c>
      <c r="F41">
        <f t="shared" ref="F41:F42" si="9">((D41-$E$44)/$E$44)*100</f>
        <v>0.1277143745281788</v>
      </c>
      <c r="G41">
        <f t="shared" ref="G41:G42" si="10">D41*$J$4</f>
        <v>1933.0922703887054</v>
      </c>
    </row>
    <row r="42" spans="1:9">
      <c r="A42" s="4"/>
      <c r="B42" s="4"/>
      <c r="C42" s="3">
        <v>0.64409722222222221</v>
      </c>
      <c r="D42">
        <v>18792.400000000001</v>
      </c>
      <c r="F42">
        <f t="shared" si="9"/>
        <v>0.14156934144501623</v>
      </c>
      <c r="G42">
        <f t="shared" si="10"/>
        <v>1933.3597580630294</v>
      </c>
    </row>
    <row r="43" spans="1:9">
      <c r="A43" s="4"/>
      <c r="B43" s="4"/>
      <c r="C43" s="3"/>
    </row>
    <row r="44" spans="1:9">
      <c r="A44" s="4"/>
      <c r="B44" s="4"/>
      <c r="E44">
        <f>AVERAGE(D40:D42)</f>
        <v>18765.833333333332</v>
      </c>
    </row>
    <row r="45" spans="1:9">
      <c r="A45" s="4"/>
      <c r="B45" s="4"/>
    </row>
    <row r="46" spans="1:9">
      <c r="A46" s="5" t="s">
        <v>51</v>
      </c>
      <c r="B46" s="6">
        <v>40756</v>
      </c>
      <c r="C46" s="3">
        <v>0.66469907407407403</v>
      </c>
      <c r="D46">
        <v>17727.900000000001</v>
      </c>
      <c r="F46">
        <f>((D46-$E$50)/$E$50)*100</f>
        <v>-0.30255824808651177</v>
      </c>
      <c r="G46">
        <f>D46*$J$4</f>
        <v>1823.844131402353</v>
      </c>
      <c r="H46" s="5">
        <f>AVERAGE(G47:G48)</f>
        <v>1832.1465372938669</v>
      </c>
      <c r="I46" t="s">
        <v>9</v>
      </c>
    </row>
    <row r="47" spans="1:9">
      <c r="A47" s="4"/>
      <c r="B47" s="4"/>
      <c r="C47" s="3">
        <v>0.66829861111111111</v>
      </c>
      <c r="D47">
        <v>17762.400000000001</v>
      </c>
      <c r="F47">
        <f>((D47-$E$50)/$E$50)*100</f>
        <v>-0.10853855368158989</v>
      </c>
      <c r="G47">
        <f t="shared" ref="G47:G48" si="11">D47*$J$4</f>
        <v>1827.3934870808814</v>
      </c>
    </row>
    <row r="48" spans="1:9">
      <c r="A48" s="4"/>
      <c r="B48" s="4"/>
      <c r="C48" s="3">
        <v>0.67190972222222223</v>
      </c>
      <c r="D48">
        <v>17854.8</v>
      </c>
      <c r="F48">
        <f>((D48-$E$50)/$E$50)*100</f>
        <v>0.41109680176810171</v>
      </c>
      <c r="G48">
        <f t="shared" si="11"/>
        <v>1836.8995875068524</v>
      </c>
    </row>
    <row r="49" spans="1:10">
      <c r="A49" s="4"/>
      <c r="B49" s="4"/>
      <c r="C49" s="3"/>
    </row>
    <row r="50" spans="1:10">
      <c r="A50" s="4"/>
      <c r="B50" s="4"/>
      <c r="E50">
        <f>AVERAGE(D46:D48)</f>
        <v>17781.7</v>
      </c>
    </row>
    <row r="51" spans="1:10">
      <c r="A51" s="4"/>
      <c r="B51" s="4"/>
    </row>
    <row r="52" spans="1:10">
      <c r="A52" s="5" t="s">
        <v>52</v>
      </c>
      <c r="B52" s="6">
        <v>40756</v>
      </c>
      <c r="C52" s="3">
        <v>0.68737268518518524</v>
      </c>
      <c r="D52">
        <v>17935.599999999999</v>
      </c>
      <c r="F52">
        <f>((D52-$E$56)/$E$56)*100</f>
        <v>-0.56879289507823494</v>
      </c>
      <c r="G52">
        <f>D52*$J$4</f>
        <v>1845.2122813858402</v>
      </c>
      <c r="H52" s="5">
        <f>AVERAGE(G51:G55)</f>
        <v>1855.7677565341592</v>
      </c>
      <c r="I52" t="s">
        <v>9</v>
      </c>
      <c r="J52" t="s">
        <v>53</v>
      </c>
    </row>
    <row r="53" spans="1:10">
      <c r="A53" s="4"/>
      <c r="B53" s="4"/>
      <c r="C53" s="3">
        <v>0.69098379629629625</v>
      </c>
      <c r="D53">
        <v>18026.2</v>
      </c>
      <c r="F53">
        <f t="shared" ref="F53:F55" si="12">((D53-$E$56)/$E$56)*100</f>
        <v>-6.6525484804470514E-2</v>
      </c>
      <c r="G53">
        <f t="shared" ref="G53:G55" si="13">D53*$J$4</f>
        <v>1854.53319803728</v>
      </c>
    </row>
    <row r="54" spans="1:10">
      <c r="A54" s="4"/>
      <c r="B54" s="4"/>
      <c r="C54" s="3">
        <v>0.69458333333333344</v>
      </c>
      <c r="D54">
        <v>18085.3</v>
      </c>
      <c r="F54">
        <f t="shared" si="12"/>
        <v>0.26111252785753869</v>
      </c>
      <c r="G54">
        <f t="shared" si="13"/>
        <v>1860.6133986344109</v>
      </c>
    </row>
    <row r="55" spans="1:10">
      <c r="A55" s="4"/>
      <c r="B55" s="4"/>
      <c r="C55" s="3">
        <v>0.69819444444444445</v>
      </c>
      <c r="D55">
        <v>18105.7</v>
      </c>
      <c r="F55">
        <f t="shared" si="12"/>
        <v>0.37420585202514661</v>
      </c>
      <c r="G55">
        <f t="shared" si="13"/>
        <v>1862.7121480791061</v>
      </c>
    </row>
    <row r="56" spans="1:10">
      <c r="A56" s="4"/>
      <c r="B56" s="4"/>
      <c r="E56">
        <f>AVERAGE(D51:D55)</f>
        <v>18038.2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activeCell="A5" sqref="A5"/>
    </sheetView>
  </sheetViews>
  <sheetFormatPr baseColWidth="10" defaultRowHeight="15" x14ac:dyDescent="0"/>
  <sheetData>
    <row r="1" spans="1:4">
      <c r="A1" t="s">
        <v>19</v>
      </c>
      <c r="B1" t="s">
        <v>20</v>
      </c>
      <c r="C1" t="s">
        <v>21</v>
      </c>
      <c r="D1" t="s">
        <v>22</v>
      </c>
    </row>
    <row r="2" spans="1:4">
      <c r="A2" t="s">
        <v>30</v>
      </c>
      <c r="B2" s="13">
        <v>0.375</v>
      </c>
      <c r="C2">
        <v>20.9</v>
      </c>
      <c r="D2">
        <v>30</v>
      </c>
    </row>
    <row r="3" spans="1:4">
      <c r="A3" t="s">
        <v>31</v>
      </c>
      <c r="B3" s="13">
        <v>0.375</v>
      </c>
      <c r="C3">
        <v>20.9</v>
      </c>
      <c r="D3">
        <v>30.2</v>
      </c>
    </row>
    <row r="4" spans="1:4">
      <c r="A4" t="s">
        <v>32</v>
      </c>
      <c r="B4" s="13">
        <v>0.375</v>
      </c>
      <c r="C4">
        <v>20.9</v>
      </c>
      <c r="D4">
        <v>30</v>
      </c>
    </row>
    <row r="5" spans="1:4">
      <c r="A5" t="s">
        <v>33</v>
      </c>
      <c r="B5" s="13">
        <v>0.375</v>
      </c>
      <c r="C5">
        <v>21.3</v>
      </c>
      <c r="D5">
        <v>30.1</v>
      </c>
    </row>
    <row r="6" spans="1:4">
      <c r="A6" t="s">
        <v>34</v>
      </c>
      <c r="B6" s="13">
        <v>0.375</v>
      </c>
      <c r="C6">
        <v>21.5</v>
      </c>
      <c r="D6">
        <v>30.2</v>
      </c>
    </row>
    <row r="7" spans="1:4">
      <c r="A7" t="s">
        <v>35</v>
      </c>
      <c r="B7" s="13">
        <v>0.375</v>
      </c>
      <c r="C7">
        <v>21.5</v>
      </c>
      <c r="D7">
        <v>30.2</v>
      </c>
    </row>
    <row r="8" spans="1:4">
      <c r="A8" t="s">
        <v>36</v>
      </c>
      <c r="B8" s="13">
        <v>0.375</v>
      </c>
      <c r="C8">
        <v>21.3</v>
      </c>
      <c r="D8">
        <v>30.1</v>
      </c>
    </row>
    <row r="9" spans="1:4">
      <c r="A9" t="s">
        <v>37</v>
      </c>
      <c r="B9" s="13">
        <v>0.375</v>
      </c>
      <c r="C9">
        <v>21.3</v>
      </c>
      <c r="D9">
        <v>30.1</v>
      </c>
    </row>
    <row r="10" spans="1:4">
      <c r="A10" t="s">
        <v>38</v>
      </c>
      <c r="B10" s="13">
        <v>0.375</v>
      </c>
      <c r="C10">
        <v>21.4</v>
      </c>
      <c r="D10">
        <v>30.2</v>
      </c>
    </row>
    <row r="11" spans="1:4">
      <c r="A11" t="s">
        <v>39</v>
      </c>
      <c r="B11" s="13">
        <v>0.375</v>
      </c>
      <c r="C11">
        <v>21.4</v>
      </c>
      <c r="D11">
        <v>29.7</v>
      </c>
    </row>
    <row r="12" spans="1:4">
      <c r="A12" t="s">
        <v>40</v>
      </c>
      <c r="B12" s="13">
        <v>0.375</v>
      </c>
      <c r="C12">
        <v>21.6</v>
      </c>
      <c r="D12">
        <v>29.4</v>
      </c>
    </row>
    <row r="13" spans="1:4">
      <c r="A13" t="s">
        <v>41</v>
      </c>
      <c r="B13" s="13">
        <v>0.375</v>
      </c>
      <c r="C13">
        <v>21.6</v>
      </c>
      <c r="D13">
        <v>29.7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E11" sqref="E11"/>
    </sheetView>
  </sheetViews>
  <sheetFormatPr baseColWidth="10" defaultRowHeight="15" x14ac:dyDescent="0"/>
  <sheetData>
    <row r="1" spans="1:6">
      <c r="A1" t="s">
        <v>23</v>
      </c>
      <c r="B1" t="s">
        <v>2</v>
      </c>
      <c r="C1" t="s">
        <v>27</v>
      </c>
      <c r="D1" t="s">
        <v>28</v>
      </c>
      <c r="E1" t="s">
        <v>29</v>
      </c>
      <c r="F1" t="s">
        <v>48</v>
      </c>
    </row>
    <row r="2" spans="1:6">
      <c r="A2" t="s">
        <v>30</v>
      </c>
      <c r="B2" s="13">
        <v>0.375</v>
      </c>
      <c r="C2">
        <v>7.7203784435088201</v>
      </c>
      <c r="D2">
        <v>7.78</v>
      </c>
      <c r="E2">
        <v>7.77</v>
      </c>
      <c r="F2" t="s">
        <v>49</v>
      </c>
    </row>
    <row r="3" spans="1:6">
      <c r="A3" t="s">
        <v>31</v>
      </c>
      <c r="B3" s="13">
        <v>0.375</v>
      </c>
      <c r="C3">
        <v>7.7302600707167501</v>
      </c>
      <c r="D3">
        <v>7.79</v>
      </c>
    </row>
    <row r="4" spans="1:6">
      <c r="A4" t="s">
        <v>32</v>
      </c>
      <c r="B4" s="13">
        <v>0.375</v>
      </c>
      <c r="C4">
        <v>7.7346820679636794</v>
      </c>
      <c r="D4">
        <v>7.79</v>
      </c>
    </row>
    <row r="5" spans="1:6">
      <c r="A5" t="s">
        <v>33</v>
      </c>
      <c r="B5" s="13">
        <v>0.375</v>
      </c>
      <c r="C5">
        <v>7.5945403003988341</v>
      </c>
      <c r="D5">
        <v>7.64</v>
      </c>
      <c r="E5">
        <v>7.64</v>
      </c>
      <c r="F5" t="s">
        <v>49</v>
      </c>
    </row>
    <row r="6" spans="1:6">
      <c r="A6" t="s">
        <v>34</v>
      </c>
      <c r="B6" s="13">
        <v>0.375</v>
      </c>
      <c r="C6">
        <v>7.6160161163859321</v>
      </c>
      <c r="D6">
        <v>7.67</v>
      </c>
    </row>
    <row r="7" spans="1:6">
      <c r="A7" t="s">
        <v>35</v>
      </c>
      <c r="B7" s="13">
        <v>0.375</v>
      </c>
      <c r="C7">
        <v>7.6160185981436532</v>
      </c>
      <c r="D7">
        <v>7.67</v>
      </c>
    </row>
    <row r="8" spans="1:6">
      <c r="A8" t="s">
        <v>36</v>
      </c>
      <c r="B8" s="13">
        <v>0.375</v>
      </c>
      <c r="C8">
        <v>7.9847704010630149</v>
      </c>
      <c r="D8">
        <v>8.0399999999999991</v>
      </c>
      <c r="E8">
        <v>8.02</v>
      </c>
    </row>
    <row r="9" spans="1:6">
      <c r="A9" t="s">
        <v>37</v>
      </c>
      <c r="B9" s="13">
        <v>0.375</v>
      </c>
      <c r="C9">
        <v>7.9722891193450112</v>
      </c>
      <c r="D9">
        <v>8.0299999999999994</v>
      </c>
    </row>
    <row r="10" spans="1:6">
      <c r="A10" t="s">
        <v>38</v>
      </c>
      <c r="B10" s="13">
        <v>0.375</v>
      </c>
      <c r="C10">
        <v>7.9669306422784514</v>
      </c>
      <c r="D10">
        <v>8.02</v>
      </c>
    </row>
    <row r="11" spans="1:6">
      <c r="A11" t="s">
        <v>39</v>
      </c>
      <c r="B11" s="13">
        <v>0.375</v>
      </c>
      <c r="C11">
        <v>7.4814118464984061</v>
      </c>
      <c r="D11">
        <v>7.53</v>
      </c>
      <c r="E11">
        <v>7.48</v>
      </c>
      <c r="F11" t="s">
        <v>50</v>
      </c>
    </row>
    <row r="12" spans="1:6">
      <c r="A12" t="s">
        <v>40</v>
      </c>
      <c r="B12" s="13">
        <v>0.375</v>
      </c>
      <c r="C12">
        <v>7.4804533757166896</v>
      </c>
      <c r="D12">
        <v>7.52</v>
      </c>
    </row>
    <row r="13" spans="1:6">
      <c r="A13" t="s">
        <v>41</v>
      </c>
      <c r="B13" s="13">
        <v>0.375</v>
      </c>
      <c r="C13">
        <v>7.4708172514481168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sqref="A1:E1"/>
    </sheetView>
  </sheetViews>
  <sheetFormatPr baseColWidth="10" defaultRowHeight="15" x14ac:dyDescent="0"/>
  <sheetData>
    <row r="1" spans="1:5">
      <c r="A1" t="s">
        <v>23</v>
      </c>
      <c r="B1" t="s">
        <v>22</v>
      </c>
      <c r="C1" t="s">
        <v>24</v>
      </c>
      <c r="D1" t="s">
        <v>25</v>
      </c>
      <c r="E1" t="s">
        <v>26</v>
      </c>
    </row>
    <row r="2" spans="1:5">
      <c r="A2" t="s">
        <v>10</v>
      </c>
      <c r="B2">
        <v>33.264000000000003</v>
      </c>
      <c r="C2">
        <v>130.33000000000001</v>
      </c>
      <c r="D2">
        <v>2220.9</v>
      </c>
      <c r="E2">
        <v>2214.5100000000002</v>
      </c>
    </row>
    <row r="3" spans="1:5">
      <c r="A3" t="s">
        <v>42</v>
      </c>
      <c r="B3">
        <v>30.1</v>
      </c>
      <c r="C3">
        <v>126.67</v>
      </c>
      <c r="D3">
        <v>2078.9699999999998</v>
      </c>
      <c r="E3">
        <v>2071.36</v>
      </c>
    </row>
    <row r="4" spans="1:5">
      <c r="A4" t="s">
        <v>43</v>
      </c>
      <c r="B4">
        <v>30.2</v>
      </c>
      <c r="C4">
        <v>128.83000000000001</v>
      </c>
      <c r="D4">
        <v>2077.29</v>
      </c>
      <c r="E4">
        <v>2071.64</v>
      </c>
    </row>
    <row r="5" spans="1:5">
      <c r="A5" t="s">
        <v>44</v>
      </c>
      <c r="B5">
        <v>29.5</v>
      </c>
      <c r="C5">
        <v>128.36000000000001</v>
      </c>
      <c r="D5">
        <v>2063.88</v>
      </c>
      <c r="E5">
        <v>2057.42</v>
      </c>
    </row>
    <row r="6" spans="1:5">
      <c r="A6" t="s">
        <v>45</v>
      </c>
      <c r="B6">
        <v>29.7</v>
      </c>
      <c r="C6">
        <v>129.46</v>
      </c>
      <c r="D6">
        <v>2065.52</v>
      </c>
      <c r="E6">
        <v>2058.9</v>
      </c>
    </row>
    <row r="7" spans="1:5">
      <c r="A7" t="s">
        <v>46</v>
      </c>
      <c r="B7" t="s">
        <v>47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DIC</vt:lpstr>
      <vt:lpstr>T and sal</vt:lpstr>
      <vt:lpstr>pH</vt:lpstr>
      <vt:lpstr>TA</vt:lpstr>
    </vt:vector>
  </TitlesOfParts>
  <Company>University of Washington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Timmins-Schiffman</dc:creator>
  <cp:lastModifiedBy>Emma Timmins-Schiffman</cp:lastModifiedBy>
  <dcterms:created xsi:type="dcterms:W3CDTF">2011-08-01T19:39:26Z</dcterms:created>
  <dcterms:modified xsi:type="dcterms:W3CDTF">2011-08-03T03:11:33Z</dcterms:modified>
</cp:coreProperties>
</file>